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405"/>
  <workbookPr date1904="1" codeName="ThisWorkbook" checkCompatibility="1" autoCompressPictures="0"/>
  <bookViews>
    <workbookView xWindow="740" yWindow="0" windowWidth="31640" windowHeight="18620" tabRatio="354"/>
  </bookViews>
  <sheets>
    <sheet name="Laskin" sheetId="1" r:id="rId1"/>
    <sheet name="Ohjeet" sheetId="2" r:id="rId2"/>
    <sheet name="Setup" sheetId="5" r:id="rId3"/>
  </sheets>
  <definedNames>
    <definedName name="Ajopäiväkirja_yhteensä">Laskin!$T$23</definedName>
    <definedName name="Bussiliput">Laskin!$J$30</definedName>
    <definedName name="HeTu">Laskin!$E$6</definedName>
    <definedName name="Hotellikulut">Laskin!$J$39</definedName>
    <definedName name="Junaliput">Laskin!$J$29</definedName>
    <definedName name="Kilometrikorvaus_yhteensä">Laskin!$J$35</definedName>
    <definedName name="Kilometrit">Laskin!$E$35</definedName>
    <definedName name="Km_hinta">Laskin!$F$35</definedName>
    <definedName name="Kohde">Laskin!$E$9</definedName>
    <definedName name="Kokopvr_hinta">Laskin!$F$17</definedName>
    <definedName name="Kokopvr_lkm">Laskin!$E$17</definedName>
    <definedName name="Kokopvr_väh_hinta">Laskin!$F$18</definedName>
    <definedName name="Kokopvr_väh_lkm">Laskin!$E$18</definedName>
    <definedName name="Kokopäiväraha_vähennyksellä">Laskin!$J$18</definedName>
    <definedName name="Kokopäivärahat">Laskin!$J$17</definedName>
    <definedName name="Koulutushinta">Laskin!#REF!</definedName>
    <definedName name="Laskun_saapumis_pvm">Laskin!$E$48</definedName>
    <definedName name="Lentoliput">Laskin!$J$28</definedName>
    <definedName name="Lisämatkustaja_hinta">Laskin!$H$35</definedName>
    <definedName name="Lisämatkustajat">Laskin!$G$35</definedName>
    <definedName name="Lähtöaika">Laskin!$G$13</definedName>
    <definedName name="Lähtöpäivä">Laskin!$E$13</definedName>
    <definedName name="Maa">Laskin!$E$24</definedName>
    <definedName name="Maksettava_yhteensä">Laskin!$J$43</definedName>
    <definedName name="Matkaliput_yhteensä">Laskin!$J$32</definedName>
    <definedName name="Matkan_tarkoitus">Laskin!$E$10</definedName>
    <definedName name="matkatiedot">Setup!$B$29</definedName>
    <definedName name="Mukana">Laskin!$E$7</definedName>
    <definedName name="Mukana2">Laskin!$E$8</definedName>
    <definedName name="Muut_kustannukset">Laskin!$J$41</definedName>
    <definedName name="Muut_majoituskulut">Laskin!$J$40</definedName>
    <definedName name="Nimi">Laskin!$E$5</definedName>
    <definedName name="Osapvr_hinta">Laskin!$F$19</definedName>
    <definedName name="Osapvr_lkm">Laskin!$E$19</definedName>
    <definedName name="Osapvr_väh_hinta">Laskin!$F$20</definedName>
    <definedName name="Osapvr_väh_lkm">Laskin!$E$20</definedName>
    <definedName name="Osapäiväraha">Laskin!$J$19</definedName>
    <definedName name="Osapäiväraha_vähennyksellä">Laskin!$J$20</definedName>
    <definedName name="Paluuaika">Laskin!$G$14</definedName>
    <definedName name="Paluupäivä">Laskin!$E$14</definedName>
    <definedName name="Päivärahat_yhteensä">Laskin!$J$21</definedName>
    <definedName name="q">Setup!$J$3</definedName>
    <definedName name="return">Setup!$J$2</definedName>
    <definedName name="SetupStart">Setup!$B$6</definedName>
    <definedName name="Taksikulut">Laskin!$J$31</definedName>
    <definedName name="Tilinumero">Laskin!$E$46</definedName>
    <definedName name="Tositenumero">Laskin!$E$47</definedName>
    <definedName name="Ulkomaanpäivärahat">Laskin!$J$24</definedName>
    <definedName name="Upr_hinta">Laskin!$H$24</definedName>
    <definedName name="Upvr_lkm">Laskin!$G$24</definedName>
  </definedNames>
  <calcPr calcId="140001" concurrentCalc="0"/>
  <webPublishing allowPng="1" targetScreenSize="1024x768" dpi="72" codePage="6500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1" i="1" l="1"/>
  <c r="J32" i="1"/>
  <c r="D11" i="5"/>
  <c r="D12" i="5"/>
  <c r="D13" i="5"/>
  <c r="J17" i="1"/>
  <c r="J18" i="1"/>
  <c r="J19" i="1"/>
  <c r="J20" i="1"/>
  <c r="J21" i="1"/>
  <c r="D7" i="5"/>
  <c r="D8" i="5"/>
  <c r="D9" i="5"/>
  <c r="D10" i="5"/>
  <c r="D14" i="5"/>
  <c r="D15" i="5"/>
  <c r="D16" i="5"/>
  <c r="D17" i="5"/>
  <c r="F20" i="5"/>
  <c r="I20" i="5"/>
  <c r="F6" i="5"/>
  <c r="J43" i="1"/>
  <c r="D18" i="5"/>
  <c r="F18" i="5"/>
  <c r="I18" i="5"/>
  <c r="I7" i="5"/>
  <c r="F7" i="5"/>
  <c r="F10" i="5"/>
  <c r="F11" i="5"/>
  <c r="F14" i="5"/>
  <c r="F15" i="5"/>
  <c r="F16" i="5"/>
  <c r="F17" i="5"/>
  <c r="F19" i="5"/>
  <c r="J3" i="5"/>
  <c r="J7" i="5"/>
  <c r="I10" i="5"/>
  <c r="J10" i="5"/>
  <c r="I11" i="5"/>
  <c r="J11" i="5"/>
  <c r="I14" i="5"/>
  <c r="J14" i="5"/>
  <c r="I15" i="5"/>
  <c r="J15" i="5"/>
  <c r="I16" i="5"/>
  <c r="J16" i="5"/>
  <c r="I17" i="5"/>
  <c r="J17" i="5"/>
  <c r="J2" i="5"/>
  <c r="B29" i="5"/>
  <c r="I19" i="5"/>
  <c r="J19" i="5"/>
  <c r="I6" i="5"/>
  <c r="J6" i="5"/>
  <c r="J24" i="1"/>
  <c r="E35" i="1"/>
  <c r="J35" i="1"/>
  <c r="J28" i="1"/>
  <c r="T23" i="1"/>
  <c r="T2" i="1"/>
  <c r="I2" i="1"/>
  <c r="J29" i="1"/>
  <c r="J30" i="1"/>
  <c r="J39" i="1"/>
  <c r="J40" i="1"/>
  <c r="J41" i="1"/>
</calcChain>
</file>

<file path=xl/sharedStrings.xml><?xml version="1.0" encoding="utf-8"?>
<sst xmlns="http://schemas.openxmlformats.org/spreadsheetml/2006/main" count="149" uniqueCount="127">
  <si>
    <t>Nimi</t>
  </si>
  <si>
    <t>Yhteensä</t>
  </si>
  <si>
    <t>Solun nimi</t>
  </si>
  <si>
    <t>Kenttävakion nimi</t>
  </si>
  <si>
    <t>x</t>
  </si>
  <si>
    <t>.Otsikkotiedot</t>
  </si>
  <si>
    <t>Kirjoita MG -&gt; Excel</t>
  </si>
  <si>
    <t>Lue Excel -&gt; MG</t>
  </si>
  <si>
    <t>Json nimi</t>
  </si>
  <si>
    <t>. Kommentti</t>
  </si>
  <si>
    <t>. Myyntirivin json-tiedot</t>
  </si>
  <si>
    <t>[{"wme_kRawMatId": "LA10", "wme_kAmount1": 22.3}, {"wme_kRawMatId": "LA15", "wme_kAmount1": 2.3} ]</t>
  </si>
  <si>
    <t>jsonData</t>
  </si>
  <si>
    <t>MATKALASKU</t>
  </si>
  <si>
    <t>Tositenumero</t>
  </si>
  <si>
    <t>Laskun saapumis pvm</t>
  </si>
  <si>
    <t>Mukana matkalla</t>
  </si>
  <si>
    <t>Matkan kohde</t>
  </si>
  <si>
    <t>Matkan tarkoitus</t>
  </si>
  <si>
    <t>á EUR</t>
  </si>
  <si>
    <t>Kokopäiväraha</t>
  </si>
  <si>
    <t>Kokopäiväraha ateriavähennyksellä</t>
  </si>
  <si>
    <t>Osapäiväraha</t>
  </si>
  <si>
    <t>Osapäiväraha ateriavähennyksellä</t>
  </si>
  <si>
    <t>Maa</t>
  </si>
  <si>
    <t>Ulkomaanpäiväraha</t>
  </si>
  <si>
    <t>Lentolippu</t>
  </si>
  <si>
    <t>Junalippu</t>
  </si>
  <si>
    <t>Bussilippu</t>
  </si>
  <si>
    <t>Taksi</t>
  </si>
  <si>
    <t>Km</t>
  </si>
  <si>
    <t>á</t>
  </si>
  <si>
    <t>Lisämatkustajia</t>
  </si>
  <si>
    <t>Muut majoituskustannukset eriteltyinä</t>
  </si>
  <si>
    <t>Päivärahan perusteet ( Vero.fi )</t>
  </si>
  <si>
    <t>11 §</t>
  </si>
  <si>
    <t>työntekemispaikka on yli 15 kilometrin etäisyydellä joko</t>
  </si>
  <si>
    <t>Päivärahan suorittaminen edellyttää, että</t>
  </si>
  <si>
    <t>palkansaajan varsinaisesta työpaikasta tai</t>
  </si>
  <si>
    <t>asunnosta, riippuen siitä kummasta matka on tehty.</t>
  </si>
  <si>
    <t>Erityisen työntekemispaikan on lisäksi oltava yli 5 kilometrin etäisyydellä</t>
  </si>
  <si>
    <t>12 §</t>
  </si>
  <si>
    <t>työmatkan kestosta riippuen päivärahan enimmäismäärät ovat:</t>
  </si>
  <si>
    <t>Päivärahan enimmäismäärä</t>
  </si>
  <si>
    <t>Työmatkan kestoaika</t>
  </si>
  <si>
    <t>yli 6 tuntia (osapäiväraha)</t>
  </si>
  <si>
    <t>Yli 10 tuntia (kokopäiväraha)</t>
  </si>
  <si>
    <t>Kun matkaan käytetty aika ylittää viimeisen täyden matkavuorokauden</t>
  </si>
  <si>
    <t>Vähintään 2 tunnilla</t>
  </si>
  <si>
    <t>Yli 6 tunnilla</t>
  </si>
  <si>
    <t>Jos palkansaaja jonakin matkavuorokautena saa ilmaisen tai</t>
  </si>
  <si>
    <t>matkalipun hintaan sisältyneen ruoan, päivärahan enimmäismäärä</t>
  </si>
  <si>
    <t>on puolet 1 momentin mukaisista määristä. Ilmaisella ruoalla</t>
  </si>
  <si>
    <t>tarkoitetaan kokopäivärahan kysymyksessä ollessa kahta ja</t>
  </si>
  <si>
    <t>osapäivärahan kysymyksessä ollen yhtä illmaista ateriaa.</t>
  </si>
  <si>
    <t>Ulkomaanpäivärahojen enimmäismäärät löytyvät linkistä:</t>
  </si>
  <si>
    <t>https://www.vero.fi/fi-FI/Syventavat_veroohjeet/Verohallinnon_paatokset/Verohallinnon_paatos_verovapaista_matkak(19240)</t>
  </si>
  <si>
    <t>Oman auton käyttökorvaukset:</t>
  </si>
  <si>
    <t>9 §</t>
  </si>
  <si>
    <t>Palkansaajan omistamallaan tai hallitsemallaan</t>
  </si>
  <si>
    <t>kulkuneuvolla tekemästä työmatkasta suoritettavien</t>
  </si>
  <si>
    <t>korvausten enimmäismäärät ovat:</t>
  </si>
  <si>
    <t>Auto</t>
  </si>
  <si>
    <t>45 senttiä/km, jota korotetaan</t>
  </si>
  <si>
    <t>7 senttiä kilometriltä perävaunun kuljettamisesta</t>
  </si>
  <si>
    <t>autoon kiinnitettynä</t>
  </si>
  <si>
    <t>3 senttiä kilometriltä sellaisista autossa kuljetettavista</t>
  </si>
  <si>
    <t>koneista tai muista esineistä, joiden paino ylittää 80 kiloa</t>
  </si>
  <si>
    <t>tai joiden koko on suuri</t>
  </si>
  <si>
    <t>Jos palkansaajan omistamassa tai hallitsemassa kulkuneuvossa matkustaa</t>
  </si>
  <si>
    <t xml:space="preserve">muita henkilöitä, joiden kuljetus on työnantajan asiana, korotetaan 1 momentissa </t>
  </si>
  <si>
    <t>tarkoitettujen korvausten enimmäismääriä 3 senttiä kilometriltä kutakin</t>
  </si>
  <si>
    <t>mukana seuraavaa henkilöä kohden.</t>
  </si>
  <si>
    <t>Päiväys ja allekirjoitus</t>
  </si>
  <si>
    <t>Matka alkoi</t>
  </si>
  <si>
    <t>Matka päättyi</t>
  </si>
  <si>
    <t>Pvm</t>
  </si>
  <si>
    <t>Klo</t>
  </si>
  <si>
    <t>Muut kustannukset</t>
  </si>
  <si>
    <t>Päivärahat</t>
  </si>
  <si>
    <t>Lkm</t>
  </si>
  <si>
    <t>Hinta</t>
  </si>
  <si>
    <t>sekä varsinaisesta työpaikasta että asunnosta.</t>
  </si>
  <si>
    <t>Henkilötunnus</t>
  </si>
  <si>
    <t>Päivärahat yht.</t>
  </si>
  <si>
    <t>Matkaliput yht.</t>
  </si>
  <si>
    <t>MAKSETAAN</t>
  </si>
  <si>
    <t>Hotelli</t>
  </si>
  <si>
    <t>Maksetaan tilille</t>
  </si>
  <si>
    <t>Liitteet (ajopäiväkirja ym.)</t>
  </si>
  <si>
    <t>Matka-aika</t>
  </si>
  <si>
    <t>Matkakustannukset</t>
  </si>
  <si>
    <t>Hyväksyntä</t>
  </si>
  <si>
    <t>Kilometrit yht.</t>
  </si>
  <si>
    <t>Matkareitti</t>
  </si>
  <si>
    <t>Kilometrit</t>
  </si>
  <si>
    <t>Matkapäivä</t>
  </si>
  <si>
    <t>Lähtöaika</t>
  </si>
  <si>
    <t>Saapumisaika</t>
  </si>
  <si>
    <t>Huomioi, että lähtö- ja saapumisajoilla voi olla vaikutusta päivärahoihin.</t>
  </si>
  <si>
    <t>Oman auton käyttö (ajopäiväkirja)</t>
  </si>
  <si>
    <t>AJOPÄIVÄKIRJA</t>
  </si>
  <si>
    <t>Päivärahat_yhteensä</t>
  </si>
  <si>
    <t>Ulkomaanpäivärahat</t>
  </si>
  <si>
    <t>Matkaliput_yhteensä</t>
  </si>
  <si>
    <t>Kilometrikorvaus_yhteensä</t>
  </si>
  <si>
    <t>Hotellikulut</t>
  </si>
  <si>
    <t>Muut_majoituskulut</t>
  </si>
  <si>
    <t>Muut_kustannukset</t>
  </si>
  <si>
    <t>return</t>
  </si>
  <si>
    <t>quote</t>
  </si>
  <si>
    <t>Koodi</t>
  </si>
  <si>
    <t>data</t>
  </si>
  <si>
    <t>Json</t>
  </si>
  <si>
    <t>apr_kAdditional_Data</t>
  </si>
  <si>
    <t>matkatiedot</t>
  </si>
  <si>
    <t>Matkatiedot</t>
  </si>
  <si>
    <t>Maksettava_yhteensä</t>
  </si>
  <si>
    <t>apr_kCurrency_Sum</t>
  </si>
  <si>
    <t>apr_kInfo</t>
  </si>
  <si>
    <t>apr_kExplanation</t>
  </si>
  <si>
    <t>selitys</t>
  </si>
  <si>
    <t>Selitys</t>
  </si>
  <si>
    <t>tili</t>
  </si>
  <si>
    <t>apr_kAccount_id</t>
  </si>
  <si>
    <t>38 EUR</t>
  </si>
  <si>
    <t>17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</si>
</sst>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#"/>
    <numFmt numFmtId="165" formatCode="d\.m\.yyyy\ h:mm;@"/>
  </numFmts>
  <fonts count="12" x14ac:knownFonts="1">
    <font>
      <sz val="10.5"/>
      <name val="Arial"/>
      <family val="2"/>
    </font>
    <font>
      <b/>
      <sz val="10.5"/>
      <name val="Arial"/>
      <family val="2"/>
    </font>
    <font>
      <sz val="10.5"/>
      <name val="Arial"/>
      <family val="2"/>
    </font>
    <font>
      <u/>
      <sz val="10.5"/>
      <color theme="10"/>
      <name val="Arial"/>
      <family val="2"/>
    </font>
    <font>
      <u/>
      <sz val="10.5"/>
      <color theme="11"/>
      <name val="Arial"/>
      <family val="2"/>
    </font>
    <font>
      <sz val="9"/>
      <name val="Arial"/>
    </font>
    <font>
      <sz val="8"/>
      <name val="Arial"/>
      <family val="2"/>
    </font>
    <font>
      <sz val="11"/>
      <name val="Arial"/>
    </font>
    <font>
      <i/>
      <sz val="11"/>
      <name val="Arial"/>
    </font>
    <font>
      <b/>
      <sz val="11"/>
      <name val="Arial"/>
    </font>
    <font>
      <b/>
      <i/>
      <sz val="11"/>
      <name val="Arial"/>
    </font>
    <font>
      <b/>
      <u/>
      <sz val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27"/>
      </patternFill>
    </fill>
    <fill>
      <patternFill patternType="solid">
        <fgColor indexed="27"/>
        <bgColor indexed="9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70">
    <xf numFmtId="0" fontId="0" fillId="0" borderId="0"/>
    <xf numFmtId="0" fontId="2" fillId="0" borderId="4" applyNumberFormat="0" applyProtection="0">
      <alignment horizontal="right"/>
    </xf>
    <xf numFmtId="0" fontId="2" fillId="0" borderId="4" applyNumberFormat="0" applyProtection="0">
      <alignment horizontal="left"/>
    </xf>
    <xf numFmtId="0" fontId="2" fillId="3" borderId="4" applyNumberFormat="0">
      <alignment horizontal="right"/>
      <protection locked="0"/>
    </xf>
    <xf numFmtId="49" fontId="2" fillId="3" borderId="4">
      <alignment horizontal="left"/>
      <protection locked="0"/>
    </xf>
    <xf numFmtId="164" fontId="2" fillId="4" borderId="5">
      <alignment horizontal="right"/>
    </xf>
    <xf numFmtId="4" fontId="2" fillId="4" borderId="5">
      <alignment horizontal="right"/>
    </xf>
    <xf numFmtId="0" fontId="2" fillId="4" borderId="2">
      <alignment horizontal="left"/>
      <protection locked="0"/>
    </xf>
    <xf numFmtId="0" fontId="1" fillId="3" borderId="1" applyNumberFormat="0">
      <alignment horizontal="center" vertical="center"/>
      <protection locked="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2" borderId="4" applyProtection="0">
      <alignment horizontal="lef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3" borderId="6">
      <alignment horizontal="right"/>
      <protection locked="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9">
    <xf numFmtId="0" fontId="0" fillId="0" borderId="0" xfId="0"/>
    <xf numFmtId="0" fontId="0" fillId="0" borderId="4" xfId="2" applyFont="1">
      <alignment horizontal="left"/>
    </xf>
    <xf numFmtId="0" fontId="0" fillId="0" borderId="0" xfId="0" applyProtection="1"/>
    <xf numFmtId="0" fontId="2" fillId="0" borderId="4" xfId="1">
      <alignment horizontal="right"/>
    </xf>
    <xf numFmtId="0" fontId="2" fillId="0" borderId="4" xfId="2">
      <alignment horizontal="left"/>
    </xf>
    <xf numFmtId="4" fontId="2" fillId="4" borderId="5" xfId="6" applyProtection="1">
      <alignment horizontal="right"/>
    </xf>
    <xf numFmtId="0" fontId="0" fillId="0" borderId="0" xfId="0" applyBorder="1"/>
    <xf numFmtId="0" fontId="5" fillId="0" borderId="0" xfId="0" applyFont="1"/>
    <xf numFmtId="44" fontId="0" fillId="0" borderId="0" xfId="15" applyFont="1"/>
    <xf numFmtId="0" fontId="2" fillId="0" borderId="4" xfId="2">
      <alignment horizontal="left"/>
    </xf>
    <xf numFmtId="0" fontId="2" fillId="3" borderId="4" xfId="3">
      <alignment horizontal="right"/>
      <protection locked="0"/>
    </xf>
    <xf numFmtId="4" fontId="2" fillId="4" borderId="5" xfId="6">
      <alignment horizontal="right"/>
    </xf>
    <xf numFmtId="0" fontId="1" fillId="2" borderId="4" xfId="22">
      <alignment horizontal="left"/>
    </xf>
    <xf numFmtId="0" fontId="0" fillId="0" borderId="0" xfId="0" applyAlignment="1">
      <alignment horizontal="center"/>
    </xf>
    <xf numFmtId="0" fontId="2" fillId="3" borderId="4" xfId="3">
      <alignment horizontal="right"/>
      <protection locked="0"/>
    </xf>
    <xf numFmtId="0" fontId="2" fillId="0" borderId="4" xfId="2">
      <alignment horizontal="left"/>
    </xf>
    <xf numFmtId="0" fontId="0" fillId="0" borderId="0" xfId="0" applyAlignment="1">
      <alignment horizontal="right"/>
    </xf>
    <xf numFmtId="0" fontId="6" fillId="0" borderId="0" xfId="0" applyFont="1"/>
    <xf numFmtId="0" fontId="2" fillId="0" borderId="4" xfId="2">
      <alignment horizontal="left"/>
    </xf>
    <xf numFmtId="0" fontId="0" fillId="0" borderId="4" xfId="2" applyFont="1">
      <alignment horizontal="left"/>
    </xf>
    <xf numFmtId="0" fontId="2" fillId="3" borderId="4" xfId="3">
      <alignment horizontal="right"/>
      <protection locked="0"/>
    </xf>
    <xf numFmtId="49" fontId="2" fillId="3" borderId="4" xfId="4">
      <alignment horizontal="left"/>
      <protection locked="0"/>
    </xf>
    <xf numFmtId="164" fontId="2" fillId="0" borderId="4" xfId="1" applyNumberFormat="1" applyProtection="1">
      <alignment horizontal="right"/>
      <protection locked="0"/>
    </xf>
    <xf numFmtId="4" fontId="1" fillId="4" borderId="5" xfId="6" applyFont="1">
      <alignment horizontal="right"/>
    </xf>
    <xf numFmtId="0" fontId="1" fillId="0" borderId="2" xfId="2" applyFont="1" applyBorder="1" applyAlignment="1">
      <alignment horizontal="right"/>
    </xf>
    <xf numFmtId="0" fontId="1" fillId="0" borderId="0" xfId="2" applyFont="1" applyBorder="1" applyAlignment="1">
      <alignment horizontal="right"/>
    </xf>
    <xf numFmtId="22" fontId="0" fillId="0" borderId="0" xfId="0" applyNumberFormat="1"/>
    <xf numFmtId="0" fontId="0" fillId="0" borderId="4" xfId="1" applyFont="1">
      <alignment horizontal="right"/>
    </xf>
    <xf numFmtId="0" fontId="0" fillId="0" borderId="4" xfId="2" applyFont="1">
      <alignment horizontal="left"/>
    </xf>
    <xf numFmtId="0" fontId="2" fillId="0" borderId="4" xfId="2">
      <alignment horizontal="left"/>
    </xf>
    <xf numFmtId="0" fontId="1" fillId="2" borderId="4" xfId="22">
      <alignment horizontal="left"/>
    </xf>
    <xf numFmtId="49" fontId="2" fillId="3" borderId="4" xfId="4">
      <alignment horizontal="left"/>
      <protection locked="0"/>
    </xf>
    <xf numFmtId="165" fontId="0" fillId="0" borderId="0" xfId="0" applyNumberFormat="1" applyAlignment="1">
      <alignment horizontal="right"/>
    </xf>
    <xf numFmtId="164" fontId="2" fillId="3" borderId="4" xfId="3" applyNumberFormat="1">
      <alignment horizontal="right"/>
      <protection locked="0"/>
    </xf>
    <xf numFmtId="0" fontId="1" fillId="2" borderId="4" xfId="22" applyAlignment="1"/>
    <xf numFmtId="0" fontId="2" fillId="0" borderId="4" xfId="2" applyBorder="1">
      <alignment horizontal="left"/>
    </xf>
    <xf numFmtId="0" fontId="2" fillId="3" borderId="6" xfId="69">
      <alignment horizontal="right"/>
      <protection locked="0"/>
    </xf>
    <xf numFmtId="3" fontId="2" fillId="4" borderId="5" xfId="5" applyNumberFormat="1">
      <alignment horizontal="right"/>
    </xf>
    <xf numFmtId="0" fontId="7" fillId="0" borderId="0" xfId="0" applyFont="1"/>
    <xf numFmtId="0" fontId="0" fillId="0" borderId="4" xfId="2" applyFont="1">
      <alignment horizontal="left"/>
    </xf>
    <xf numFmtId="0" fontId="0" fillId="0" borderId="0" xfId="0"/>
    <xf numFmtId="49" fontId="0" fillId="3" borderId="4" xfId="3" applyNumberFormat="1" applyFont="1">
      <alignment horizontal="right"/>
      <protection locked="0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/>
    </xf>
    <xf numFmtId="0" fontId="10" fillId="0" borderId="0" xfId="0" applyFont="1"/>
    <xf numFmtId="0" fontId="7" fillId="0" borderId="0" xfId="0" applyFont="1" applyAlignment="1">
      <alignment horizontal="left"/>
    </xf>
    <xf numFmtId="0" fontId="11" fillId="0" borderId="0" xfId="0" applyFont="1"/>
    <xf numFmtId="0" fontId="7" fillId="0" borderId="4" xfId="2" applyFont="1">
      <alignment horizontal="left"/>
    </xf>
    <xf numFmtId="0" fontId="7" fillId="4" borderId="2" xfId="7" applyFont="1" applyAlignment="1">
      <alignment horizontal="left" vertical="top" wrapText="1"/>
      <protection locked="0"/>
    </xf>
    <xf numFmtId="0" fontId="7" fillId="0" borderId="0" xfId="0" applyFont="1" applyAlignment="1">
      <alignment wrapText="1"/>
    </xf>
    <xf numFmtId="0" fontId="7" fillId="0" borderId="0" xfId="0" quotePrefix="1" applyFont="1"/>
    <xf numFmtId="0" fontId="1" fillId="2" borderId="4" xfId="22">
      <alignment horizontal="left"/>
    </xf>
    <xf numFmtId="0" fontId="1" fillId="2" borderId="0" xfId="22" applyBorder="1" applyAlignment="1">
      <alignment horizontal="left"/>
    </xf>
    <xf numFmtId="0" fontId="0" fillId="0" borderId="0" xfId="0"/>
    <xf numFmtId="0" fontId="2" fillId="0" borderId="4" xfId="2">
      <alignment horizontal="left"/>
    </xf>
    <xf numFmtId="0" fontId="2" fillId="0" borderId="3" xfId="2" applyBorder="1">
      <alignment horizontal="left"/>
    </xf>
    <xf numFmtId="49" fontId="0" fillId="3" borderId="4" xfId="3" applyNumberFormat="1" applyFont="1" applyAlignment="1">
      <alignment horizontal="left"/>
      <protection locked="0"/>
    </xf>
    <xf numFmtId="49" fontId="2" fillId="3" borderId="4" xfId="3" applyNumberFormat="1" applyAlignment="1">
      <alignment horizontal="left"/>
      <protection locked="0"/>
    </xf>
    <xf numFmtId="49" fontId="0" fillId="3" borderId="4" xfId="4" applyFont="1">
      <alignment horizontal="left"/>
      <protection locked="0"/>
    </xf>
    <xf numFmtId="49" fontId="2" fillId="3" borderId="4" xfId="4">
      <alignment horizontal="left"/>
      <protection locked="0"/>
    </xf>
    <xf numFmtId="0" fontId="2" fillId="3" borderId="6" xfId="69">
      <alignment horizontal="right"/>
      <protection locked="0"/>
    </xf>
    <xf numFmtId="49" fontId="2" fillId="0" borderId="7" xfId="2" applyNumberFormat="1" applyBorder="1" applyAlignment="1" applyProtection="1">
      <alignment horizontal="left"/>
      <protection locked="0"/>
    </xf>
    <xf numFmtId="165" fontId="0" fillId="0" borderId="0" xfId="0" applyNumberFormat="1" applyAlignment="1">
      <alignment horizontal="right"/>
    </xf>
    <xf numFmtId="0" fontId="0" fillId="0" borderId="4" xfId="2" applyFont="1">
      <alignment horizontal="left"/>
    </xf>
    <xf numFmtId="49" fontId="2" fillId="3" borderId="7" xfId="4" applyBorder="1" applyAlignment="1">
      <alignment horizontal="left"/>
      <protection locked="0"/>
    </xf>
    <xf numFmtId="0" fontId="0" fillId="0" borderId="7" xfId="2" applyFont="1" applyBorder="1" applyAlignment="1">
      <alignment horizontal="left"/>
    </xf>
    <xf numFmtId="0" fontId="2" fillId="0" borderId="7" xfId="2" applyBorder="1" applyAlignment="1">
      <alignment horizontal="left"/>
    </xf>
    <xf numFmtId="0" fontId="1" fillId="2" borderId="0" xfId="22" applyBorder="1">
      <alignment horizontal="left"/>
    </xf>
  </cellXfs>
  <cellStyles count="170">
    <cellStyle name="Currency" xfId="15" builtinId="4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Hintaotsikko" xfId="1"/>
    <cellStyle name="Hyperlink" xfId="9" builtinId="8" hidden="1"/>
    <cellStyle name="Hyperlink" xfId="11" builtinId="8" hidden="1"/>
    <cellStyle name="Hyperlink" xfId="13" builtinId="8" hidden="1"/>
    <cellStyle name="Hyperlink" xfId="16" builtinId="8" hidden="1"/>
    <cellStyle name="Hyperlink" xfId="18" builtinId="8" hidden="1"/>
    <cellStyle name="Hyperlink" xfId="20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Moduuliotsikko" xfId="2"/>
    <cellStyle name="Normal" xfId="0" builtinId="0"/>
    <cellStyle name="Pääotsikko" xfId="22"/>
    <cellStyle name="Syötettävä" xfId="3"/>
    <cellStyle name="SyötettäväReunaOik" xfId="69"/>
    <cellStyle name="SyötettäväVasen" xfId="4"/>
    <cellStyle name="Tulos 1" xfId="5"/>
    <cellStyle name="TulosDesimaali" xfId="6"/>
    <cellStyle name="TulosVasen" xfId="7"/>
    <cellStyle name="Valintarasti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8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DF4FF"/>
      <rgbColor rgb="00660066"/>
      <rgbColor rgb="00FF8080"/>
      <rgbColor rgb="000066CC"/>
      <rgbColor rgb="00D6D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B1:T56"/>
  <sheetViews>
    <sheetView showGridLines="0" tabSelected="1" zoomScale="125" zoomScaleNormal="125" zoomScalePageLayoutView="125" workbookViewId="0">
      <selection activeCell="F21" sqref="F21"/>
    </sheetView>
  </sheetViews>
  <sheetFormatPr baseColWidth="10" defaultColWidth="11" defaultRowHeight="13" x14ac:dyDescent="0"/>
  <cols>
    <col min="1" max="1" width="1.83203125" customWidth="1"/>
    <col min="3" max="3" width="19.33203125" customWidth="1"/>
    <col min="4" max="4" width="2.6640625" customWidth="1"/>
    <col min="5" max="5" width="9.6640625" customWidth="1"/>
    <col min="6" max="6" width="7.33203125" customWidth="1"/>
    <col min="7" max="7" width="8.33203125" customWidth="1"/>
    <col min="8" max="8" width="8.1640625" customWidth="1"/>
    <col min="9" max="9" width="2.6640625" customWidth="1"/>
    <col min="10" max="10" width="13" customWidth="1"/>
    <col min="11" max="11" width="2" customWidth="1"/>
    <col min="13" max="13" width="2.1640625" customWidth="1"/>
    <col min="15" max="15" width="2.1640625" customWidth="1"/>
    <col min="16" max="16" width="28.33203125" customWidth="1"/>
    <col min="17" max="17" width="2.1640625" customWidth="1"/>
    <col min="18" max="18" width="11.33203125" customWidth="1"/>
    <col min="19" max="19" width="2.1640625" customWidth="1"/>
    <col min="20" max="20" width="14.83203125" bestFit="1" customWidth="1"/>
  </cols>
  <sheetData>
    <row r="1" spans="2:20" ht="10" customHeight="1"/>
    <row r="2" spans="2:20" ht="13" customHeight="1">
      <c r="B2" s="52" t="s">
        <v>13</v>
      </c>
      <c r="C2" s="52"/>
      <c r="I2" s="63">
        <f ca="1">NOW()</f>
        <v>40117.677939004629</v>
      </c>
      <c r="J2" s="63"/>
      <c r="L2" s="34" t="s">
        <v>101</v>
      </c>
      <c r="M2" s="34"/>
      <c r="N2" s="30"/>
      <c r="T2" s="26">
        <f ca="1">NOW()</f>
        <v>40117.677939004629</v>
      </c>
    </row>
    <row r="3" spans="2:20" ht="13" customHeight="1">
      <c r="I3" s="32"/>
      <c r="J3" s="32"/>
    </row>
    <row r="4" spans="2:20" ht="13" customHeight="1">
      <c r="L4" s="28" t="s">
        <v>96</v>
      </c>
      <c r="N4" s="28" t="s">
        <v>97</v>
      </c>
      <c r="P4" s="29" t="s">
        <v>94</v>
      </c>
      <c r="R4" s="29" t="s">
        <v>98</v>
      </c>
      <c r="T4" s="29" t="s">
        <v>95</v>
      </c>
    </row>
    <row r="5" spans="2:20" ht="13" customHeight="1">
      <c r="B5" s="4" t="s">
        <v>0</v>
      </c>
      <c r="C5" s="4"/>
      <c r="E5" s="57"/>
      <c r="F5" s="58"/>
      <c r="G5" s="58"/>
      <c r="H5" s="21"/>
      <c r="I5" s="21"/>
      <c r="J5" s="21"/>
      <c r="L5" s="20"/>
      <c r="N5" s="20"/>
      <c r="P5" s="31"/>
      <c r="R5" s="20"/>
      <c r="T5" s="20"/>
    </row>
    <row r="6" spans="2:20" ht="13" customHeight="1">
      <c r="B6" s="66" t="s">
        <v>83</v>
      </c>
      <c r="C6" s="66"/>
      <c r="E6" s="59"/>
      <c r="F6" s="60"/>
      <c r="G6" s="60"/>
      <c r="H6" s="21"/>
      <c r="I6" s="21"/>
      <c r="J6" s="21"/>
      <c r="L6" s="20"/>
      <c r="N6" s="20"/>
      <c r="P6" s="31"/>
      <c r="R6" s="20"/>
      <c r="T6" s="20"/>
    </row>
    <row r="7" spans="2:20" ht="13" customHeight="1">
      <c r="B7" s="56" t="s">
        <v>16</v>
      </c>
      <c r="C7" s="56"/>
      <c r="E7" s="59"/>
      <c r="F7" s="60"/>
      <c r="G7" s="60"/>
      <c r="H7" s="60"/>
      <c r="I7" s="60"/>
      <c r="J7" s="60"/>
      <c r="L7" s="20"/>
      <c r="N7" s="20"/>
      <c r="P7" s="31"/>
      <c r="R7" s="20"/>
      <c r="T7" s="20"/>
    </row>
    <row r="8" spans="2:20" ht="13" customHeight="1">
      <c r="B8" s="18"/>
      <c r="C8" s="18"/>
      <c r="E8" s="59"/>
      <c r="F8" s="60"/>
      <c r="G8" s="60"/>
      <c r="H8" s="60"/>
      <c r="I8" s="60"/>
      <c r="J8" s="60"/>
      <c r="L8" s="20"/>
      <c r="N8" s="20"/>
      <c r="P8" s="31"/>
      <c r="R8" s="20"/>
      <c r="T8" s="20"/>
    </row>
    <row r="9" spans="2:20" ht="13" customHeight="1">
      <c r="B9" s="67" t="s">
        <v>17</v>
      </c>
      <c r="C9" s="67"/>
      <c r="E9" s="59"/>
      <c r="F9" s="60"/>
      <c r="G9" s="60"/>
      <c r="H9" s="60"/>
      <c r="I9" s="60"/>
      <c r="J9" s="60"/>
      <c r="L9" s="20"/>
      <c r="N9" s="20"/>
      <c r="P9" s="31"/>
      <c r="R9" s="20"/>
      <c r="T9" s="20"/>
    </row>
    <row r="10" spans="2:20" ht="13" customHeight="1">
      <c r="B10" s="15" t="s">
        <v>18</v>
      </c>
      <c r="C10" s="15"/>
      <c r="E10" s="59"/>
      <c r="F10" s="60"/>
      <c r="G10" s="60"/>
      <c r="H10" s="60"/>
      <c r="I10" s="60"/>
      <c r="J10" s="60"/>
      <c r="L10" s="20"/>
      <c r="N10" s="20"/>
      <c r="P10" s="31"/>
      <c r="R10" s="20"/>
      <c r="T10" s="20"/>
    </row>
    <row r="11" spans="2:20" ht="13" customHeight="1">
      <c r="L11" s="20"/>
      <c r="N11" s="20"/>
      <c r="P11" s="31"/>
      <c r="R11" s="20"/>
      <c r="T11" s="20"/>
    </row>
    <row r="12" spans="2:20" ht="13" customHeight="1">
      <c r="B12" s="52" t="s">
        <v>90</v>
      </c>
      <c r="C12" s="52"/>
      <c r="E12" s="15" t="s">
        <v>76</v>
      </c>
      <c r="G12" s="15" t="s">
        <v>77</v>
      </c>
      <c r="L12" s="20"/>
      <c r="N12" s="20"/>
      <c r="P12" s="31"/>
      <c r="R12" s="20"/>
      <c r="T12" s="20"/>
    </row>
    <row r="13" spans="2:20" ht="13" customHeight="1">
      <c r="C13" s="39" t="s">
        <v>74</v>
      </c>
      <c r="E13" s="41"/>
      <c r="G13" s="41"/>
      <c r="L13" s="20"/>
      <c r="N13" s="20"/>
      <c r="P13" s="31"/>
      <c r="R13" s="20"/>
      <c r="T13" s="20"/>
    </row>
    <row r="14" spans="2:20" ht="13" customHeight="1">
      <c r="C14" s="39" t="s">
        <v>75</v>
      </c>
      <c r="E14" s="41"/>
      <c r="G14" s="41"/>
      <c r="L14" s="20"/>
      <c r="N14" s="20"/>
      <c r="P14" s="31"/>
      <c r="R14" s="20"/>
      <c r="T14" s="20"/>
    </row>
    <row r="15" spans="2:20" ht="13" customHeight="1">
      <c r="L15" s="20"/>
      <c r="N15" s="20"/>
      <c r="P15" s="31"/>
      <c r="R15" s="20"/>
      <c r="T15" s="20"/>
    </row>
    <row r="16" spans="2:20" ht="13" customHeight="1">
      <c r="B16" s="12" t="s">
        <v>79</v>
      </c>
      <c r="C16" s="12"/>
      <c r="E16" s="1" t="s">
        <v>80</v>
      </c>
      <c r="F16" s="3" t="s">
        <v>19</v>
      </c>
      <c r="J16" s="22" t="s">
        <v>1</v>
      </c>
      <c r="L16" s="20"/>
      <c r="N16" s="20"/>
      <c r="P16" s="31"/>
      <c r="R16" s="20"/>
      <c r="T16" s="20"/>
    </row>
    <row r="17" spans="2:20" ht="13" customHeight="1">
      <c r="B17" s="4" t="s">
        <v>20</v>
      </c>
      <c r="C17" s="4"/>
      <c r="E17" s="10"/>
      <c r="F17" s="11">
        <v>38</v>
      </c>
      <c r="I17" s="6"/>
      <c r="J17" s="11">
        <f>Kokopvr_lkm*Kokopvr_hinta</f>
        <v>0</v>
      </c>
      <c r="L17" s="20"/>
      <c r="N17" s="20"/>
      <c r="P17" s="31"/>
      <c r="R17" s="20"/>
      <c r="T17" s="20"/>
    </row>
    <row r="18" spans="2:20" ht="13" customHeight="1">
      <c r="B18" s="4" t="s">
        <v>21</v>
      </c>
      <c r="C18" s="4"/>
      <c r="E18" s="10"/>
      <c r="F18" s="11">
        <v>18</v>
      </c>
      <c r="I18" s="6"/>
      <c r="J18" s="11">
        <f>Kokopvr_väh_lkm*Kokopvr_väh_hinta</f>
        <v>0</v>
      </c>
      <c r="L18" s="20"/>
      <c r="N18" s="20"/>
      <c r="P18" s="31"/>
      <c r="R18" s="20"/>
      <c r="T18" s="20"/>
    </row>
    <row r="19" spans="2:20" ht="13" customHeight="1">
      <c r="B19" s="4" t="s">
        <v>22</v>
      </c>
      <c r="C19" s="4"/>
      <c r="E19" s="10"/>
      <c r="F19" s="11">
        <v>17</v>
      </c>
      <c r="I19" s="6"/>
      <c r="J19" s="11">
        <f>Osapvr_lkm*Osapvr_hinta</f>
        <v>0</v>
      </c>
      <c r="L19" s="20"/>
      <c r="N19" s="20"/>
      <c r="P19" s="31"/>
      <c r="R19" s="20"/>
      <c r="T19" s="20"/>
    </row>
    <row r="20" spans="2:20" ht="13" customHeight="1">
      <c r="B20" s="4" t="s">
        <v>23</v>
      </c>
      <c r="C20" s="4"/>
      <c r="E20" s="10"/>
      <c r="F20" s="11">
        <v>8.5</v>
      </c>
      <c r="I20" s="6"/>
      <c r="J20" s="11">
        <f>Osapvr_väh_lkm*Osapvr_väh_hinta</f>
        <v>0</v>
      </c>
      <c r="L20" s="20"/>
      <c r="N20" s="20"/>
      <c r="P20" s="31"/>
      <c r="R20" s="20"/>
      <c r="T20" s="20"/>
    </row>
    <row r="21" spans="2:20" ht="13" customHeight="1">
      <c r="H21" s="16" t="s">
        <v>84</v>
      </c>
      <c r="J21" s="23">
        <f>SUM(Kokopäivärahat+Kokopäiväraha_vähennyksellä+Osapäiväraha+Osapäiväraha_vähennyksellä)</f>
        <v>0</v>
      </c>
      <c r="L21" s="20"/>
      <c r="N21" s="20"/>
      <c r="P21" s="31"/>
      <c r="R21" s="20"/>
      <c r="T21" s="20"/>
    </row>
    <row r="22" spans="2:20" ht="13" customHeight="1"/>
    <row r="23" spans="2:20" ht="13" customHeight="1">
      <c r="E23" t="s">
        <v>24</v>
      </c>
      <c r="G23" t="s">
        <v>80</v>
      </c>
      <c r="H23" t="s">
        <v>81</v>
      </c>
      <c r="J23" s="22"/>
      <c r="R23" s="27" t="s">
        <v>93</v>
      </c>
      <c r="T23" s="37">
        <f>SUM(T5:T21)</f>
        <v>0</v>
      </c>
    </row>
    <row r="24" spans="2:20" ht="13" customHeight="1">
      <c r="B24" s="18" t="s">
        <v>25</v>
      </c>
      <c r="C24" s="18"/>
      <c r="E24" s="61"/>
      <c r="F24" s="61"/>
      <c r="G24" s="36"/>
      <c r="H24" s="36"/>
      <c r="J24" s="11">
        <f>Upvr_lkm*Upr_hinta</f>
        <v>0</v>
      </c>
    </row>
    <row r="25" spans="2:20" ht="13" customHeight="1">
      <c r="L25" s="54" t="s">
        <v>99</v>
      </c>
      <c r="M25" s="54"/>
      <c r="N25" s="54"/>
      <c r="O25" s="54"/>
      <c r="P25" s="54"/>
      <c r="Q25" s="54"/>
      <c r="R25" s="54"/>
    </row>
    <row r="26" spans="2:20" ht="13" customHeight="1"/>
    <row r="27" spans="2:20" ht="13" customHeight="1">
      <c r="B27" s="12" t="s">
        <v>91</v>
      </c>
      <c r="C27" s="12"/>
      <c r="J27" s="22"/>
    </row>
    <row r="28" spans="2:20" ht="13" customHeight="1">
      <c r="B28" s="4" t="s">
        <v>26</v>
      </c>
      <c r="C28" s="4"/>
      <c r="E28" s="36"/>
      <c r="F28" s="36"/>
      <c r="G28" s="36"/>
      <c r="H28" s="36"/>
      <c r="J28" s="5">
        <f>SUM(E28:H28)</f>
        <v>0</v>
      </c>
    </row>
    <row r="29" spans="2:20" ht="13" customHeight="1">
      <c r="B29" s="4" t="s">
        <v>27</v>
      </c>
      <c r="C29" s="4"/>
      <c r="E29" s="36"/>
      <c r="F29" s="36"/>
      <c r="G29" s="36"/>
      <c r="H29" s="36"/>
      <c r="J29" s="5">
        <f>SUM(E29:H29)</f>
        <v>0</v>
      </c>
      <c r="L29" s="40"/>
    </row>
    <row r="30" spans="2:20" ht="13" customHeight="1">
      <c r="B30" s="4" t="s">
        <v>28</v>
      </c>
      <c r="C30" s="4"/>
      <c r="E30" s="36"/>
      <c r="F30" s="36"/>
      <c r="G30" s="36"/>
      <c r="H30" s="36"/>
      <c r="J30" s="5">
        <f>SUM(E30:H30)</f>
        <v>0</v>
      </c>
    </row>
    <row r="31" spans="2:20" ht="13" customHeight="1">
      <c r="B31" s="4" t="s">
        <v>29</v>
      </c>
      <c r="C31" s="4"/>
      <c r="E31" s="36"/>
      <c r="F31" s="36"/>
      <c r="G31" s="36"/>
      <c r="H31" s="36"/>
      <c r="J31" s="5">
        <f>SUM(E31:H31)</f>
        <v>0</v>
      </c>
    </row>
    <row r="32" spans="2:20" ht="13" customHeight="1">
      <c r="H32" s="16" t="s">
        <v>85</v>
      </c>
      <c r="J32" s="23">
        <f>Lentoliput+Junaliput+Bussiliput+Taksikulut</f>
        <v>0</v>
      </c>
    </row>
    <row r="33" spans="2:10" ht="13" customHeight="1"/>
    <row r="34" spans="2:10" ht="13" customHeight="1">
      <c r="E34" t="s">
        <v>30</v>
      </c>
      <c r="F34" s="13" t="s">
        <v>31</v>
      </c>
      <c r="G34" s="7" t="s">
        <v>32</v>
      </c>
      <c r="H34" s="13" t="s">
        <v>31</v>
      </c>
      <c r="I34" s="7"/>
      <c r="J34" s="22"/>
    </row>
    <row r="35" spans="2:10" ht="13" customHeight="1">
      <c r="B35" s="64" t="s">
        <v>100</v>
      </c>
      <c r="C35" s="55"/>
      <c r="E35" s="33">
        <f>Ajopäiväkirja_yhteensä</f>
        <v>0</v>
      </c>
      <c r="F35" s="8">
        <v>0.45</v>
      </c>
      <c r="G35" s="14"/>
      <c r="H35" s="8">
        <v>0.03</v>
      </c>
      <c r="J35" s="11">
        <f>Kilometrit*(Km_hinta+Lisämatkustajat*Lisämatkustaja_hinta)</f>
        <v>0</v>
      </c>
    </row>
    <row r="36" spans="2:10" ht="13" customHeight="1"/>
    <row r="37" spans="2:10" ht="13" customHeight="1"/>
    <row r="38" spans="2:10" ht="13" customHeight="1">
      <c r="B38" s="52" t="s">
        <v>78</v>
      </c>
      <c r="C38" s="52"/>
      <c r="J38" s="22"/>
    </row>
    <row r="39" spans="2:10" ht="13" customHeight="1">
      <c r="B39" s="19" t="s">
        <v>87</v>
      </c>
      <c r="C39" s="15"/>
      <c r="E39" s="36"/>
      <c r="F39" s="36"/>
      <c r="G39" s="36"/>
      <c r="H39" s="36"/>
      <c r="J39" s="11">
        <f>SUM(E39:H39)</f>
        <v>0</v>
      </c>
    </row>
    <row r="40" spans="2:10" ht="13" customHeight="1">
      <c r="B40" s="55" t="s">
        <v>33</v>
      </c>
      <c r="C40" s="55"/>
      <c r="E40" s="36"/>
      <c r="F40" s="36"/>
      <c r="G40" s="36"/>
      <c r="H40" s="36"/>
      <c r="J40" s="11">
        <f>SUM(E40:H40)</f>
        <v>0</v>
      </c>
    </row>
    <row r="41" spans="2:10" ht="13" customHeight="1">
      <c r="B41" s="64" t="s">
        <v>78</v>
      </c>
      <c r="C41" s="55"/>
      <c r="E41" s="36"/>
      <c r="F41" s="36"/>
      <c r="G41" s="36"/>
      <c r="H41" s="36"/>
      <c r="J41" s="11">
        <f>SUM(E41:H41)</f>
        <v>0</v>
      </c>
    </row>
    <row r="42" spans="2:10" ht="13" customHeight="1"/>
    <row r="43" spans="2:10" ht="13" customHeight="1">
      <c r="H43" s="24" t="s">
        <v>86</v>
      </c>
      <c r="J43" s="23">
        <f>Päivärahat_yhteensä+Ulkomaanpäivärahat+Matkaliput_yhteensä+Kilometrikorvaus_yhteensä+Hotellikulut+Muut_majoituskulut+Muut_kustannukset</f>
        <v>0</v>
      </c>
    </row>
    <row r="44" spans="2:10" ht="13" customHeight="1">
      <c r="H44" s="25"/>
    </row>
    <row r="45" spans="2:10" ht="13" customHeight="1">
      <c r="B45" s="19" t="s">
        <v>89</v>
      </c>
      <c r="C45" s="18"/>
      <c r="E45" s="21"/>
      <c r="F45" s="21"/>
      <c r="G45" s="21"/>
      <c r="H45" s="21"/>
    </row>
    <row r="46" spans="2:10" ht="13" customHeight="1">
      <c r="B46" s="18" t="s">
        <v>88</v>
      </c>
      <c r="C46" s="18"/>
      <c r="E46" s="65"/>
      <c r="F46" s="65"/>
      <c r="G46" s="65"/>
      <c r="H46" s="65"/>
    </row>
    <row r="47" spans="2:10" ht="13" customHeight="1">
      <c r="B47" s="18" t="s">
        <v>14</v>
      </c>
      <c r="C47" s="18"/>
      <c r="E47" s="62"/>
      <c r="F47" s="62"/>
      <c r="G47" s="62"/>
      <c r="H47" s="62"/>
    </row>
    <row r="48" spans="2:10" ht="13" customHeight="1">
      <c r="B48" s="55" t="s">
        <v>15</v>
      </c>
      <c r="C48" s="55"/>
      <c r="E48" s="62"/>
      <c r="F48" s="62"/>
      <c r="G48" s="62"/>
      <c r="H48" s="62"/>
    </row>
    <row r="49" spans="2:10" ht="13" customHeight="1"/>
    <row r="50" spans="2:10" ht="13" customHeight="1">
      <c r="B50" s="53" t="s">
        <v>73</v>
      </c>
      <c r="C50" s="53"/>
      <c r="D50" s="53"/>
      <c r="E50" s="53"/>
      <c r="G50" s="52" t="s">
        <v>92</v>
      </c>
      <c r="H50" s="52"/>
      <c r="I50" s="52"/>
      <c r="J50" s="52"/>
    </row>
    <row r="51" spans="2:10" ht="13" customHeight="1"/>
    <row r="52" spans="2:10" ht="13" customHeight="1"/>
    <row r="53" spans="2:10" ht="13" customHeight="1">
      <c r="B53" s="29"/>
      <c r="C53" s="29"/>
      <c r="D53" s="29"/>
      <c r="E53" s="29"/>
      <c r="G53" s="35"/>
      <c r="H53" s="35"/>
      <c r="I53" s="35"/>
      <c r="J53" s="35"/>
    </row>
    <row r="54" spans="2:10" ht="13" customHeight="1"/>
    <row r="55" spans="2:10" ht="13" customHeight="1"/>
    <row r="56" spans="2:10" ht="13" customHeight="1"/>
  </sheetData>
  <mergeCells count="24">
    <mergeCell ref="I2:J2"/>
    <mergeCell ref="B35:C35"/>
    <mergeCell ref="B40:C40"/>
    <mergeCell ref="E47:H47"/>
    <mergeCell ref="E46:H46"/>
    <mergeCell ref="B41:C41"/>
    <mergeCell ref="B6:C6"/>
    <mergeCell ref="B9:C9"/>
    <mergeCell ref="G50:J50"/>
    <mergeCell ref="B50:E50"/>
    <mergeCell ref="L25:R25"/>
    <mergeCell ref="B2:C2"/>
    <mergeCell ref="B48:C48"/>
    <mergeCell ref="B7:C7"/>
    <mergeCell ref="E5:G5"/>
    <mergeCell ref="E6:G6"/>
    <mergeCell ref="E24:F24"/>
    <mergeCell ref="E7:J7"/>
    <mergeCell ref="E8:J8"/>
    <mergeCell ref="E10:J10"/>
    <mergeCell ref="E9:J9"/>
    <mergeCell ref="B12:C12"/>
    <mergeCell ref="B38:C38"/>
    <mergeCell ref="E48:H48"/>
  </mergeCells>
  <phoneticPr fontId="6" type="noConversion"/>
  <pageMargins left="0.39370078740157483" right="0.39370078740157483" top="1" bottom="1" header="0.5" footer="0.5"/>
  <pageSetup paperSize="9" firstPageNumber="0" orientation="portrait" horizontalDpi="300" verticalDpi="3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H54"/>
  <sheetViews>
    <sheetView showGridLines="0" topLeftCell="A4" workbookViewId="0">
      <selection activeCell="F25" sqref="F25"/>
    </sheetView>
  </sheetViews>
  <sheetFormatPr baseColWidth="10" defaultColWidth="11" defaultRowHeight="12.75" customHeight="1" x14ac:dyDescent="0"/>
  <cols>
    <col min="1" max="1" width="11" style="2"/>
    <col min="2" max="2" width="13.6640625" style="2" customWidth="1"/>
    <col min="3" max="16384" width="11" style="2"/>
  </cols>
  <sheetData>
    <row r="1" spans="1:8" ht="12.75" customHeight="1">
      <c r="A1" s="68" t="s">
        <v>34</v>
      </c>
      <c r="B1" s="68"/>
      <c r="C1" s="68"/>
      <c r="D1"/>
      <c r="E1"/>
      <c r="F1"/>
      <c r="G1"/>
      <c r="H1"/>
    </row>
    <row r="2" spans="1:8" ht="12.75" customHeight="1">
      <c r="A2"/>
      <c r="B2"/>
      <c r="C2"/>
      <c r="D2"/>
      <c r="E2"/>
      <c r="F2"/>
      <c r="G2"/>
      <c r="H2"/>
    </row>
    <row r="3" spans="1:8" ht="12.75" customHeight="1">
      <c r="A3" s="9" t="s">
        <v>35</v>
      </c>
      <c r="B3"/>
      <c r="C3"/>
      <c r="D3"/>
      <c r="E3"/>
      <c r="F3"/>
      <c r="G3"/>
      <c r="H3"/>
    </row>
    <row r="4" spans="1:8" ht="12.75" customHeight="1">
      <c r="B4"/>
      <c r="C4"/>
      <c r="D4"/>
      <c r="E4"/>
      <c r="F4"/>
      <c r="G4"/>
      <c r="H4"/>
    </row>
    <row r="5" spans="1:8" ht="12.75" customHeight="1">
      <c r="A5" t="s">
        <v>37</v>
      </c>
      <c r="B5"/>
      <c r="C5"/>
      <c r="D5"/>
      <c r="E5"/>
      <c r="F5"/>
      <c r="G5"/>
      <c r="H5"/>
    </row>
    <row r="6" spans="1:8" ht="12.75" customHeight="1">
      <c r="A6" t="s">
        <v>36</v>
      </c>
      <c r="B6"/>
      <c r="C6"/>
      <c r="D6"/>
      <c r="E6"/>
      <c r="F6"/>
      <c r="G6"/>
      <c r="H6"/>
    </row>
    <row r="7" spans="1:8" ht="12.75" customHeight="1">
      <c r="A7" t="s">
        <v>38</v>
      </c>
      <c r="B7"/>
      <c r="C7"/>
      <c r="D7"/>
      <c r="E7"/>
      <c r="F7"/>
      <c r="G7"/>
      <c r="H7"/>
    </row>
    <row r="8" spans="1:8" ht="12.75" customHeight="1">
      <c r="A8" t="s">
        <v>39</v>
      </c>
      <c r="B8"/>
      <c r="C8"/>
      <c r="D8"/>
      <c r="E8"/>
      <c r="F8"/>
      <c r="G8"/>
      <c r="H8"/>
    </row>
    <row r="9" spans="1:8" ht="12.75" customHeight="1">
      <c r="A9" t="s">
        <v>40</v>
      </c>
      <c r="B9"/>
      <c r="C9"/>
      <c r="D9"/>
      <c r="E9"/>
      <c r="F9"/>
      <c r="G9"/>
      <c r="H9"/>
    </row>
    <row r="10" spans="1:8" ht="12.75" customHeight="1">
      <c r="A10" t="s">
        <v>82</v>
      </c>
      <c r="B10"/>
      <c r="C10"/>
      <c r="D10"/>
      <c r="E10"/>
      <c r="F10"/>
      <c r="G10"/>
      <c r="H10"/>
    </row>
    <row r="11" spans="1:8" ht="12.75" customHeight="1">
      <c r="B11"/>
      <c r="C11"/>
      <c r="D11"/>
      <c r="E11"/>
      <c r="F11"/>
      <c r="G11"/>
      <c r="H11"/>
    </row>
    <row r="12" spans="1:8" ht="12.75" customHeight="1">
      <c r="A12" s="9" t="s">
        <v>41</v>
      </c>
      <c r="B12"/>
      <c r="C12"/>
      <c r="D12"/>
      <c r="E12"/>
      <c r="F12"/>
      <c r="G12"/>
      <c r="H12"/>
    </row>
    <row r="13" spans="1:8" ht="12.75" customHeight="1">
      <c r="A13"/>
      <c r="B13"/>
      <c r="C13"/>
      <c r="D13"/>
      <c r="E13"/>
      <c r="F13"/>
      <c r="G13"/>
      <c r="H13"/>
    </row>
    <row r="14" spans="1:8" ht="12.75" customHeight="1">
      <c r="A14" t="s">
        <v>42</v>
      </c>
      <c r="B14"/>
      <c r="C14"/>
      <c r="D14"/>
      <c r="E14"/>
      <c r="F14"/>
      <c r="G14"/>
      <c r="H14"/>
    </row>
    <row r="15" spans="1:8" ht="12.75" customHeight="1">
      <c r="A15"/>
      <c r="B15"/>
      <c r="C15"/>
      <c r="D15"/>
      <c r="E15"/>
      <c r="F15"/>
      <c r="G15"/>
      <c r="H15"/>
    </row>
    <row r="16" spans="1:8" ht="12.75" customHeight="1">
      <c r="A16" t="s">
        <v>44</v>
      </c>
      <c r="B16"/>
      <c r="C16" t="s">
        <v>43</v>
      </c>
      <c r="D16"/>
      <c r="E16"/>
      <c r="F16"/>
      <c r="G16"/>
      <c r="H16"/>
    </row>
    <row r="17" spans="1:8" ht="12.75" customHeight="1">
      <c r="F17"/>
      <c r="G17"/>
      <c r="H17"/>
    </row>
    <row r="18" spans="1:8" ht="12.75" customHeight="1">
      <c r="A18" t="s">
        <v>45</v>
      </c>
      <c r="B18"/>
      <c r="C18" s="16" t="s">
        <v>126</v>
      </c>
      <c r="D18"/>
      <c r="E18"/>
      <c r="F18"/>
      <c r="G18"/>
      <c r="H18"/>
    </row>
    <row r="19" spans="1:8" ht="12.75" customHeight="1">
      <c r="A19" t="s">
        <v>46</v>
      </c>
      <c r="B19"/>
      <c r="C19" s="16" t="s">
        <v>125</v>
      </c>
      <c r="D19"/>
      <c r="E19"/>
      <c r="F19"/>
      <c r="G19"/>
      <c r="H19"/>
    </row>
    <row r="20" spans="1:8" ht="12.75" customHeight="1">
      <c r="A20"/>
      <c r="B20"/>
      <c r="C20"/>
      <c r="D20"/>
      <c r="E20"/>
      <c r="F20"/>
      <c r="G20"/>
      <c r="H20"/>
    </row>
    <row r="21" spans="1:8" ht="12.75" customHeight="1">
      <c r="A21" t="s">
        <v>47</v>
      </c>
      <c r="B21"/>
      <c r="C21"/>
      <c r="D21"/>
      <c r="E21"/>
      <c r="F21"/>
      <c r="G21"/>
      <c r="H21"/>
    </row>
    <row r="22" spans="1:8" ht="12.75" customHeight="1">
      <c r="A22"/>
      <c r="B22"/>
      <c r="C22"/>
      <c r="D22"/>
      <c r="E22"/>
      <c r="F22"/>
      <c r="G22"/>
      <c r="H22"/>
    </row>
    <row r="23" spans="1:8" ht="12.75" customHeight="1">
      <c r="A23" t="s">
        <v>48</v>
      </c>
      <c r="B23"/>
      <c r="C23" s="16" t="s">
        <v>126</v>
      </c>
      <c r="D23"/>
      <c r="E23"/>
      <c r="F23"/>
      <c r="G23"/>
      <c r="H23"/>
    </row>
    <row r="24" spans="1:8" ht="12.75" customHeight="1">
      <c r="A24" t="s">
        <v>49</v>
      </c>
      <c r="B24"/>
      <c r="C24" s="16" t="s">
        <v>125</v>
      </c>
      <c r="D24"/>
      <c r="E24"/>
      <c r="F24"/>
      <c r="G24"/>
      <c r="H24"/>
    </row>
    <row r="25" spans="1:8" ht="12.75" customHeight="1">
      <c r="A25"/>
      <c r="B25"/>
      <c r="C25"/>
      <c r="D25"/>
      <c r="E25"/>
      <c r="F25"/>
      <c r="G25"/>
      <c r="H25"/>
    </row>
    <row r="26" spans="1:8" ht="12.75" customHeight="1">
      <c r="A26" t="s">
        <v>50</v>
      </c>
      <c r="B26"/>
      <c r="C26"/>
      <c r="D26"/>
      <c r="E26"/>
      <c r="F26"/>
      <c r="G26"/>
      <c r="H26"/>
    </row>
    <row r="27" spans="1:8" ht="12.75" customHeight="1">
      <c r="A27" t="s">
        <v>51</v>
      </c>
      <c r="B27"/>
      <c r="C27"/>
      <c r="D27"/>
      <c r="E27"/>
      <c r="F27"/>
      <c r="G27"/>
      <c r="H27"/>
    </row>
    <row r="28" spans="1:8" ht="12.75" customHeight="1">
      <c r="A28" t="s">
        <v>52</v>
      </c>
      <c r="B28"/>
      <c r="C28"/>
      <c r="D28"/>
      <c r="E28"/>
      <c r="F28"/>
      <c r="G28"/>
      <c r="H28"/>
    </row>
    <row r="29" spans="1:8" ht="12.75" customHeight="1">
      <c r="A29" t="s">
        <v>53</v>
      </c>
      <c r="B29"/>
      <c r="C29"/>
      <c r="D29"/>
      <c r="E29"/>
      <c r="F29"/>
      <c r="G29"/>
      <c r="H29"/>
    </row>
    <row r="30" spans="1:8" ht="12.75" customHeight="1">
      <c r="A30" t="s">
        <v>54</v>
      </c>
      <c r="B30"/>
      <c r="C30"/>
      <c r="D30"/>
      <c r="E30"/>
      <c r="F30"/>
      <c r="G30"/>
      <c r="H30"/>
    </row>
    <row r="31" spans="1:8" ht="12.75" customHeight="1">
      <c r="A31"/>
      <c r="B31"/>
      <c r="C31"/>
      <c r="D31"/>
      <c r="E31"/>
      <c r="F31"/>
      <c r="G31"/>
      <c r="H31"/>
    </row>
    <row r="32" spans="1:8" ht="12.75" customHeight="1">
      <c r="A32" t="s">
        <v>55</v>
      </c>
      <c r="B32"/>
      <c r="C32"/>
      <c r="D32"/>
      <c r="E32"/>
      <c r="F32"/>
      <c r="G32"/>
      <c r="H32"/>
    </row>
    <row r="33" spans="1:8" ht="12.75" customHeight="1">
      <c r="A33" s="17" t="s">
        <v>56</v>
      </c>
      <c r="B33"/>
      <c r="C33"/>
      <c r="D33"/>
      <c r="E33"/>
      <c r="F33"/>
      <c r="G33"/>
      <c r="H33"/>
    </row>
    <row r="34" spans="1:8" ht="12.75" customHeight="1">
      <c r="A34"/>
      <c r="B34"/>
      <c r="C34"/>
      <c r="D34"/>
      <c r="E34"/>
      <c r="F34"/>
      <c r="G34"/>
      <c r="H34"/>
    </row>
    <row r="35" spans="1:8" ht="12.75" customHeight="1">
      <c r="A35" s="53" t="s">
        <v>57</v>
      </c>
      <c r="B35" s="53"/>
      <c r="C35" s="53"/>
      <c r="D35"/>
      <c r="E35"/>
      <c r="F35"/>
      <c r="G35"/>
      <c r="H35"/>
    </row>
    <row r="36" spans="1:8" ht="12.75" customHeight="1">
      <c r="A36"/>
      <c r="B36"/>
      <c r="C36"/>
      <c r="D36"/>
      <c r="E36"/>
      <c r="F36"/>
      <c r="G36"/>
    </row>
    <row r="37" spans="1:8" ht="12.75" customHeight="1">
      <c r="A37" s="9" t="s">
        <v>58</v>
      </c>
      <c r="B37"/>
      <c r="C37"/>
      <c r="D37"/>
      <c r="E37"/>
      <c r="F37"/>
      <c r="G37"/>
    </row>
    <row r="38" spans="1:8" ht="12.75" customHeight="1">
      <c r="A38"/>
      <c r="B38"/>
      <c r="C38"/>
      <c r="D38"/>
      <c r="E38"/>
      <c r="F38"/>
      <c r="G38"/>
    </row>
    <row r="39" spans="1:8" ht="12.75" customHeight="1">
      <c r="A39" t="s">
        <v>59</v>
      </c>
      <c r="B39"/>
      <c r="C39"/>
      <c r="D39"/>
      <c r="E39"/>
      <c r="F39"/>
      <c r="G39"/>
    </row>
    <row r="40" spans="1:8" ht="12.75" customHeight="1">
      <c r="A40" t="s">
        <v>60</v>
      </c>
      <c r="B40"/>
      <c r="C40"/>
      <c r="D40"/>
      <c r="E40"/>
      <c r="F40"/>
      <c r="G40"/>
    </row>
    <row r="41" spans="1:8" ht="12.75" customHeight="1">
      <c r="A41" t="s">
        <v>61</v>
      </c>
      <c r="B41"/>
      <c r="C41"/>
      <c r="D41"/>
      <c r="E41"/>
      <c r="F41"/>
      <c r="G41"/>
    </row>
    <row r="42" spans="1:8" ht="12.75" customHeight="1">
      <c r="A42"/>
      <c r="B42"/>
      <c r="C42"/>
      <c r="D42"/>
      <c r="E42"/>
      <c r="F42"/>
      <c r="G42"/>
    </row>
    <row r="43" spans="1:8" ht="12.75" customHeight="1">
      <c r="A43" t="s">
        <v>62</v>
      </c>
      <c r="B43"/>
      <c r="C43" t="s">
        <v>63</v>
      </c>
      <c r="D43"/>
      <c r="E43"/>
      <c r="F43"/>
      <c r="G43"/>
    </row>
    <row r="44" spans="1:8" ht="12.75" customHeight="1">
      <c r="A44"/>
      <c r="B44"/>
      <c r="C44" t="s">
        <v>64</v>
      </c>
      <c r="D44"/>
      <c r="E44"/>
      <c r="F44"/>
      <c r="G44"/>
    </row>
    <row r="45" spans="1:8" ht="12.75" customHeight="1">
      <c r="A45"/>
      <c r="B45"/>
      <c r="C45" t="s">
        <v>65</v>
      </c>
      <c r="D45"/>
      <c r="E45"/>
      <c r="F45"/>
      <c r="G45"/>
    </row>
    <row r="46" spans="1:8" ht="12.75" customHeight="1">
      <c r="A46"/>
      <c r="B46"/>
      <c r="C46" t="s">
        <v>66</v>
      </c>
      <c r="D46"/>
      <c r="E46"/>
      <c r="F46"/>
      <c r="G46"/>
    </row>
    <row r="47" spans="1:8" ht="12.75" customHeight="1">
      <c r="A47"/>
      <c r="B47"/>
      <c r="C47" t="s">
        <v>67</v>
      </c>
      <c r="D47"/>
      <c r="E47"/>
      <c r="F47"/>
      <c r="G47"/>
    </row>
    <row r="48" spans="1:8" ht="12.75" customHeight="1">
      <c r="A48"/>
      <c r="B48"/>
      <c r="C48" t="s">
        <v>68</v>
      </c>
      <c r="D48"/>
      <c r="E48"/>
      <c r="F48"/>
      <c r="G48"/>
    </row>
    <row r="49" spans="1:7" ht="12.75" customHeight="1">
      <c r="A49"/>
      <c r="B49"/>
      <c r="C49"/>
      <c r="D49"/>
      <c r="E49"/>
      <c r="F49"/>
      <c r="G49"/>
    </row>
    <row r="50" spans="1:7" ht="12.75" customHeight="1">
      <c r="A50" t="s">
        <v>69</v>
      </c>
      <c r="B50"/>
      <c r="C50"/>
      <c r="D50"/>
      <c r="E50"/>
      <c r="F50"/>
      <c r="G50"/>
    </row>
    <row r="51" spans="1:7" ht="12.75" customHeight="1">
      <c r="A51" t="s">
        <v>70</v>
      </c>
      <c r="B51"/>
      <c r="C51"/>
      <c r="D51"/>
      <c r="E51"/>
      <c r="F51"/>
      <c r="G51"/>
    </row>
    <row r="52" spans="1:7" ht="12.75" customHeight="1">
      <c r="A52" t="s">
        <v>71</v>
      </c>
      <c r="B52"/>
      <c r="C52"/>
      <c r="D52"/>
      <c r="E52"/>
      <c r="F52"/>
      <c r="G52"/>
    </row>
    <row r="53" spans="1:7" ht="12.75" customHeight="1">
      <c r="A53" t="s">
        <v>72</v>
      </c>
      <c r="B53"/>
      <c r="C53"/>
      <c r="D53"/>
      <c r="E53"/>
      <c r="F53"/>
      <c r="G53"/>
    </row>
    <row r="54" spans="1:7" ht="12.75" customHeight="1">
      <c r="A54"/>
      <c r="B54"/>
      <c r="C54"/>
      <c r="D54"/>
      <c r="E54"/>
      <c r="F54"/>
      <c r="G54"/>
    </row>
  </sheetData>
  <sheetProtection selectLockedCells="1" selectUnlockedCells="1"/>
  <mergeCells count="2">
    <mergeCell ref="A1:C1"/>
    <mergeCell ref="A35:C35"/>
  </mergeCells>
  <phoneticPr fontId="6" type="noConversion"/>
  <pageMargins left="0.79000000000000015" right="0.79000000000000015" top="1.05" bottom="1.05" header="0.79000000000000015" footer="0.79000000000000015"/>
  <pageSetup paperSize="9" firstPageNumber="0" orientation="portrait" horizontalDpi="300" verticalDpi="300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2:M51"/>
  <sheetViews>
    <sheetView zoomScale="125" zoomScaleNormal="125" zoomScalePageLayoutView="125" workbookViewId="0"/>
  </sheetViews>
  <sheetFormatPr baseColWidth="10" defaultColWidth="8.83203125" defaultRowHeight="13" x14ac:dyDescent="0"/>
  <cols>
    <col min="1" max="1" width="5.5" style="38" customWidth="1"/>
    <col min="2" max="2" width="23.5" style="38" customWidth="1"/>
    <col min="3" max="3" width="18.33203125" style="38" customWidth="1"/>
    <col min="4" max="4" width="17.83203125" style="38" customWidth="1"/>
    <col min="5" max="5" width="22.1640625" style="38" customWidth="1"/>
    <col min="6" max="6" width="15.83203125" style="38" customWidth="1"/>
    <col min="7" max="7" width="16.83203125" style="38" customWidth="1"/>
    <col min="8" max="8" width="18.6640625" style="38" customWidth="1"/>
    <col min="9" max="9" width="8.83203125" style="38"/>
    <col min="10" max="10" width="17.6640625" style="38" customWidth="1"/>
    <col min="11" max="11" width="6.5" style="38" customWidth="1"/>
    <col min="12" max="12" width="21.1640625" style="38" customWidth="1"/>
    <col min="13" max="14" width="8.83203125" style="38"/>
    <col min="15" max="15" width="12.83203125" style="38" customWidth="1"/>
    <col min="16" max="16384" width="8.83203125" style="38"/>
  </cols>
  <sheetData>
    <row r="2" spans="2:10">
      <c r="B2" s="38" t="s">
        <v>12</v>
      </c>
      <c r="C2" s="38" t="s">
        <v>11</v>
      </c>
      <c r="I2" s="42" t="s">
        <v>109</v>
      </c>
      <c r="J2" s="38" t="str">
        <f>CHAR(10)</f>
        <v xml:space="preserve">
</v>
      </c>
    </row>
    <row r="3" spans="2:10">
      <c r="I3" s="42" t="s">
        <v>110</v>
      </c>
      <c r="J3" s="38" t="str">
        <f>CHAR(34)</f>
        <v>"</v>
      </c>
    </row>
    <row r="4" spans="2:10">
      <c r="B4" s="43" t="s">
        <v>2</v>
      </c>
      <c r="C4" s="43" t="s">
        <v>6</v>
      </c>
      <c r="D4" s="43" t="s">
        <v>7</v>
      </c>
      <c r="E4" s="43" t="s">
        <v>3</v>
      </c>
      <c r="F4" s="43" t="s">
        <v>8</v>
      </c>
      <c r="G4" s="43" t="s">
        <v>111</v>
      </c>
      <c r="I4" s="44" t="s">
        <v>112</v>
      </c>
      <c r="J4" s="45" t="s">
        <v>113</v>
      </c>
    </row>
    <row r="5" spans="2:10">
      <c r="B5" s="42" t="s">
        <v>5</v>
      </c>
      <c r="G5" s="43"/>
      <c r="J5" s="43"/>
    </row>
    <row r="6" spans="2:10">
      <c r="B6" s="38" t="s">
        <v>0</v>
      </c>
      <c r="D6" s="38" t="s">
        <v>4</v>
      </c>
      <c r="E6" s="38" t="s">
        <v>119</v>
      </c>
      <c r="F6" s="38" t="str">
        <f>B6</f>
        <v>Nimi</v>
      </c>
      <c r="I6" s="46">
        <f ca="1">IF(LEFT(B6,1)=".","",INDIRECT(B6))</f>
        <v>0</v>
      </c>
      <c r="J6" s="38" t="str">
        <f ca="1">IF(D6="x",", "&amp;q&amp;F6&amp;q&amp;": "&amp;I6,"")</f>
        <v>, "Nimi": 0</v>
      </c>
    </row>
    <row r="7" spans="2:10">
      <c r="B7" s="38" t="s">
        <v>102</v>
      </c>
      <c r="D7" s="38" t="str">
        <f ca="1">IF(INDIRECT(B7)&lt;&gt;0,"+","")</f>
        <v/>
      </c>
      <c r="E7" s="38" t="s">
        <v>120</v>
      </c>
      <c r="F7" s="38" t="str">
        <f t="shared" ref="F7:F18" si="0">B7</f>
        <v>Päivärahat_yhteensä</v>
      </c>
      <c r="I7" s="46">
        <f ca="1">IF(LEFT(B7,1)=".","",INDIRECT(B7))</f>
        <v>0</v>
      </c>
      <c r="J7" s="38" t="str">
        <f ca="1">IF(D7="x",", "&amp;q&amp;F7&amp;q&amp;": "&amp;I7,"")</f>
        <v/>
      </c>
    </row>
    <row r="8" spans="2:10">
      <c r="B8" s="38" t="s">
        <v>123</v>
      </c>
      <c r="D8" s="38" t="str">
        <f ca="1">IF(D7&lt;&gt;"","x","")</f>
        <v/>
      </c>
      <c r="E8" s="38" t="s">
        <v>124</v>
      </c>
      <c r="I8" s="46"/>
    </row>
    <row r="9" spans="2:10">
      <c r="B9" s="38" t="s">
        <v>121</v>
      </c>
      <c r="D9" s="38" t="str">
        <f ca="1">IF(D8&lt;&gt;"","x","")</f>
        <v/>
      </c>
      <c r="E9" s="38" t="s">
        <v>119</v>
      </c>
      <c r="I9" s="46"/>
    </row>
    <row r="10" spans="2:10">
      <c r="B10" s="38" t="s">
        <v>103</v>
      </c>
      <c r="D10" s="38" t="str">
        <f t="shared" ref="D10:D17" ca="1" si="1">IF(INDIRECT(B10)&lt;&gt;0,"+","")</f>
        <v/>
      </c>
      <c r="E10" s="38" t="s">
        <v>114</v>
      </c>
      <c r="F10" s="38" t="str">
        <f t="shared" si="0"/>
        <v>Ulkomaanpäivärahat</v>
      </c>
      <c r="I10" s="46">
        <f t="shared" ref="I10:I18" ca="1" si="2">IF(LEFT(B10,1)=".","",INDIRECT(B10))</f>
        <v>0</v>
      </c>
      <c r="J10" s="38" t="str">
        <f ca="1">IF(D10="x",", "&amp;q&amp;F10&amp;q&amp;": "&amp;I10,"")</f>
        <v/>
      </c>
    </row>
    <row r="11" spans="2:10">
      <c r="B11" s="38" t="s">
        <v>104</v>
      </c>
      <c r="D11" s="38" t="str">
        <f t="shared" ca="1" si="1"/>
        <v/>
      </c>
      <c r="E11" s="38" t="s">
        <v>114</v>
      </c>
      <c r="F11" s="38" t="str">
        <f t="shared" si="0"/>
        <v>Matkaliput_yhteensä</v>
      </c>
      <c r="I11" s="46">
        <f t="shared" ca="1" si="2"/>
        <v>0</v>
      </c>
      <c r="J11" s="38" t="str">
        <f ca="1">IF(D11="x",", "&amp;q&amp;F11&amp;q&amp;": "&amp;I11,"")</f>
        <v/>
      </c>
    </row>
    <row r="12" spans="2:10">
      <c r="B12" s="38" t="s">
        <v>123</v>
      </c>
      <c r="D12" s="38" t="str">
        <f ca="1">IF(D11&lt;&gt;"","x","")</f>
        <v/>
      </c>
      <c r="E12" s="38" t="s">
        <v>124</v>
      </c>
      <c r="I12" s="46"/>
    </row>
    <row r="13" spans="2:10">
      <c r="B13" s="38" t="s">
        <v>121</v>
      </c>
      <c r="D13" s="38" t="str">
        <f ca="1">IF(D12&lt;&gt;"","x","")</f>
        <v/>
      </c>
      <c r="E13" s="38" t="s">
        <v>119</v>
      </c>
      <c r="I13" s="46"/>
    </row>
    <row r="14" spans="2:10">
      <c r="B14" s="38" t="s">
        <v>105</v>
      </c>
      <c r="D14" s="38" t="str">
        <f t="shared" ca="1" si="1"/>
        <v/>
      </c>
      <c r="E14" s="38" t="s">
        <v>114</v>
      </c>
      <c r="F14" s="38" t="str">
        <f t="shared" si="0"/>
        <v>Kilometrikorvaus_yhteensä</v>
      </c>
      <c r="I14" s="46">
        <f t="shared" ca="1" si="2"/>
        <v>0</v>
      </c>
      <c r="J14" s="38" t="str">
        <f ca="1">IF(D14="x",", "&amp;q&amp;F14&amp;q&amp;": "&amp;I14,"")</f>
        <v/>
      </c>
    </row>
    <row r="15" spans="2:10">
      <c r="B15" s="38" t="s">
        <v>106</v>
      </c>
      <c r="D15" s="38" t="str">
        <f t="shared" ca="1" si="1"/>
        <v/>
      </c>
      <c r="E15" s="38" t="s">
        <v>114</v>
      </c>
      <c r="F15" s="38" t="str">
        <f t="shared" si="0"/>
        <v>Hotellikulut</v>
      </c>
      <c r="I15" s="46">
        <f t="shared" ca="1" si="2"/>
        <v>0</v>
      </c>
      <c r="J15" s="38" t="str">
        <f ca="1">IF(D15="x",", "&amp;q&amp;F15&amp;q&amp;": "&amp;I15,"")</f>
        <v/>
      </c>
    </row>
    <row r="16" spans="2:10">
      <c r="B16" s="38" t="s">
        <v>107</v>
      </c>
      <c r="D16" s="38" t="str">
        <f t="shared" ca="1" si="1"/>
        <v/>
      </c>
      <c r="E16" s="38" t="s">
        <v>114</v>
      </c>
      <c r="F16" s="38" t="str">
        <f t="shared" si="0"/>
        <v>Muut_majoituskulut</v>
      </c>
      <c r="I16" s="46">
        <f t="shared" ca="1" si="2"/>
        <v>0</v>
      </c>
      <c r="J16" s="38" t="str">
        <f ca="1">IF(D16="x",", "&amp;q&amp;F16&amp;q&amp;": "&amp;I16,"")</f>
        <v/>
      </c>
    </row>
    <row r="17" spans="2:13">
      <c r="B17" s="38" t="s">
        <v>108</v>
      </c>
      <c r="D17" s="38" t="str">
        <f t="shared" ca="1" si="1"/>
        <v/>
      </c>
      <c r="E17" s="38" t="s">
        <v>114</v>
      </c>
      <c r="F17" s="38" t="str">
        <f t="shared" si="0"/>
        <v>Muut_kustannukset</v>
      </c>
      <c r="I17" s="46">
        <f t="shared" ca="1" si="2"/>
        <v>0</v>
      </c>
      <c r="J17" s="38" t="str">
        <f ca="1">IF(D17="x",", "&amp;q&amp;F17&amp;q&amp;": "&amp;I17,"")</f>
        <v/>
      </c>
    </row>
    <row r="18" spans="2:13">
      <c r="B18" s="38" t="s">
        <v>117</v>
      </c>
      <c r="D18" s="38" t="str">
        <f t="shared" ref="D18" ca="1" si="3">IF(INDIRECT(B18)&lt;&gt;0,"x","")</f>
        <v/>
      </c>
      <c r="E18" s="38" t="s">
        <v>118</v>
      </c>
      <c r="F18" s="38" t="str">
        <f t="shared" si="0"/>
        <v>Maksettava_yhteensä</v>
      </c>
      <c r="I18" s="46">
        <f t="shared" ca="1" si="2"/>
        <v>0</v>
      </c>
    </row>
    <row r="19" spans="2:13">
      <c r="B19" s="38" t="s">
        <v>116</v>
      </c>
      <c r="D19" s="38" t="s">
        <v>4</v>
      </c>
      <c r="E19" s="38" t="s">
        <v>114</v>
      </c>
      <c r="F19" s="38" t="str">
        <f>B19</f>
        <v>Matkatiedot</v>
      </c>
      <c r="I19" s="46" t="str">
        <f ca="1">IF(LEFT(B19,1)=".","",INDIRECT(B19))</f>
        <v>"Matka alkoi:  Klo    Matka päättyi:  Klo :
Mukana matkalla: , 
Matkan kohde: 
Matkan tarkoitus: "</v>
      </c>
      <c r="J19" s="38" t="str">
        <f ca="1">IF(D19="x",", "&amp;q&amp;F19&amp;q&amp;": "&amp;I19,"")</f>
        <v>, "Matkatiedot": "Matka alkoi:  Klo    Matka päättyi:  Klo :
Mukana matkalla: , 
Matkan kohde: 
Matkan tarkoitus: "</v>
      </c>
    </row>
    <row r="20" spans="2:13">
      <c r="B20" s="38" t="s">
        <v>122</v>
      </c>
      <c r="D20" s="38" t="s">
        <v>4</v>
      </c>
      <c r="E20" s="38" t="s">
        <v>120</v>
      </c>
      <c r="F20" s="38" t="str">
        <f>B20</f>
        <v>Selitys</v>
      </c>
      <c r="I20" s="46" t="e">
        <f ca="1">IF(LEFT(B20,1)=".","",INDIRECT(B20))</f>
        <v>#REF!</v>
      </c>
    </row>
    <row r="21" spans="2:13">
      <c r="B21" s="38" t="s">
        <v>9</v>
      </c>
    </row>
    <row r="22" spans="2:13">
      <c r="B22" s="38" t="s">
        <v>9</v>
      </c>
    </row>
    <row r="23" spans="2:13">
      <c r="B23" s="38" t="s">
        <v>10</v>
      </c>
    </row>
    <row r="25" spans="2:13">
      <c r="B25" s="38" t="s">
        <v>121</v>
      </c>
      <c r="L25" s="47"/>
      <c r="M25" s="47"/>
    </row>
    <row r="28" spans="2:13">
      <c r="B28" s="48" t="s">
        <v>115</v>
      </c>
    </row>
    <row r="29" spans="2:13" ht="104" customHeight="1">
      <c r="B29" s="49" t="str">
        <f>CONCATENATE(q,Laskin!C13,": ",Lähtöpäivä," Klo  ",Lähtöaika,"  ",Laskin!C14,": ",Paluupäivä," Klo ",Paluuaika,":",return,Laskin!B7,": ",Laskin!E7,", ",Laskin!E8,return,Laskin!B9,": ",Laskin!E9,return,Laskin!B10,": ",Laskin!E10,q)</f>
        <v>"Matka alkoi:  Klo    Matka päättyi:  Klo :
Mukana matkalla: , 
Matkan kohde: 
Matkan tarkoitus: "</v>
      </c>
      <c r="C29" s="50"/>
      <c r="D29" s="50"/>
      <c r="E29" s="50"/>
      <c r="F29" s="50"/>
      <c r="G29" s="50"/>
      <c r="H29" s="50"/>
    </row>
    <row r="51" spans="1:1">
      <c r="A51" s="51"/>
    </row>
  </sheetData>
  <dataConsolidate>
    <dataRefs count="1">
      <dataRef name="$B$7;Laskin!$E$7;Laskin!$E$8;Laskin!$C$13;Laskin!$E$13;Laskin!$G$13;Laskin!$C$14;Laskin!$E$14;Laskin!$G$14"/>
    </dataRefs>
  </dataConsolidate>
  <phoneticPr fontId="6" type="noConversion"/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Laskin</vt:lpstr>
      <vt:lpstr>Ohjeet</vt:lpstr>
      <vt:lpstr>Setup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 m</dc:creator>
  <cp:keywords/>
  <cp:lastModifiedBy>Pasi Mankinen</cp:lastModifiedBy>
  <cp:lastPrinted>2012-11-28T15:03:32Z</cp:lastPrinted>
  <dcterms:created xsi:type="dcterms:W3CDTF">2012-09-25T15:43:35Z</dcterms:created>
  <dcterms:modified xsi:type="dcterms:W3CDTF">2013-11-01T14:16:40Z</dcterms:modified>
</cp:coreProperties>
</file>